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ТБО 2026\ЗА СЕСИЯ\"/>
    </mc:Choice>
  </mc:AlternateContent>
  <xr:revisionPtr revIDLastSave="0" documentId="13_ncr:1_{16E31424-A158-4D68-A151-9B31C87E5D02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прил.1" sheetId="1" r:id="rId1"/>
  </sheets>
  <definedNames>
    <definedName name="_xlnm.Print_Area" localSheetId="0">прил.1!$B$1:$T$69</definedName>
    <definedName name="_xlnm.Print_Titles" localSheetId="0">прил.1!$C:$C,прил.1!$4:$5</definedName>
  </definedNames>
  <calcPr calcId="181029"/>
</workbook>
</file>

<file path=xl/calcChain.xml><?xml version="1.0" encoding="utf-8"?>
<calcChain xmlns="http://schemas.openxmlformats.org/spreadsheetml/2006/main">
  <c r="H41" i="1" l="1"/>
  <c r="H40" i="1" s="1"/>
  <c r="D41" i="1"/>
  <c r="D40" i="1" s="1"/>
  <c r="D32" i="1"/>
  <c r="D31" i="1"/>
  <c r="D24" i="1"/>
  <c r="M16" i="1"/>
  <c r="I16" i="1"/>
  <c r="I8" i="1" s="1"/>
  <c r="D20" i="1"/>
  <c r="D17" i="1"/>
  <c r="D16" i="1"/>
  <c r="D15" i="1"/>
  <c r="D10" i="1"/>
  <c r="E40" i="1"/>
  <c r="F40" i="1"/>
  <c r="G40" i="1"/>
  <c r="I40" i="1"/>
  <c r="J40" i="1"/>
  <c r="K40" i="1"/>
  <c r="L40" i="1"/>
  <c r="M40" i="1"/>
  <c r="N40" i="1"/>
  <c r="O23" i="1"/>
  <c r="E23" i="1"/>
  <c r="F23" i="1"/>
  <c r="G23" i="1"/>
  <c r="H23" i="1"/>
  <c r="I23" i="1"/>
  <c r="J23" i="1"/>
  <c r="K23" i="1"/>
  <c r="L23" i="1"/>
  <c r="M23" i="1"/>
  <c r="N23" i="1"/>
  <c r="S15" i="1"/>
  <c r="E8" i="1"/>
  <c r="F8" i="1"/>
  <c r="G8" i="1"/>
  <c r="H8" i="1"/>
  <c r="J8" i="1"/>
  <c r="K8" i="1"/>
  <c r="L8" i="1"/>
  <c r="M8" i="1"/>
  <c r="N8" i="1"/>
  <c r="D23" i="1" l="1"/>
  <c r="D8" i="1"/>
  <c r="O10" i="1"/>
  <c r="S10" i="1" s="1"/>
  <c r="O9" i="1"/>
  <c r="O7" i="1"/>
  <c r="D54" i="1" l="1"/>
  <c r="O11" i="1"/>
  <c r="O12" i="1"/>
  <c r="O13" i="1"/>
  <c r="S13" i="1" s="1"/>
  <c r="O14" i="1"/>
  <c r="O15" i="1"/>
  <c r="O16" i="1"/>
  <c r="O8" i="1" s="1"/>
  <c r="O17" i="1"/>
  <c r="O18" i="1"/>
  <c r="O19" i="1"/>
  <c r="O20" i="1"/>
  <c r="O21" i="1"/>
  <c r="S21" i="1" s="1"/>
  <c r="O22" i="1"/>
  <c r="S22" i="1" s="1"/>
  <c r="O24" i="1"/>
  <c r="O25" i="1"/>
  <c r="S25" i="1" s="1"/>
  <c r="O26" i="1"/>
  <c r="S26" i="1" s="1"/>
  <c r="O27" i="1"/>
  <c r="S27" i="1" s="1"/>
  <c r="O28" i="1"/>
  <c r="O29" i="1"/>
  <c r="S29" i="1" s="1"/>
  <c r="O30" i="1"/>
  <c r="S30" i="1" s="1"/>
  <c r="O31" i="1"/>
  <c r="S31" i="1" s="1"/>
  <c r="O32" i="1"/>
  <c r="S32" i="1" s="1"/>
  <c r="O33" i="1"/>
  <c r="S33" i="1" s="1"/>
  <c r="O34" i="1"/>
  <c r="S34" i="1" s="1"/>
  <c r="O35" i="1"/>
  <c r="S35" i="1" s="1"/>
  <c r="O36" i="1"/>
  <c r="O37" i="1"/>
  <c r="S37" i="1" s="1"/>
  <c r="O38" i="1"/>
  <c r="O39" i="1"/>
  <c r="S39" i="1" s="1"/>
  <c r="O41" i="1"/>
  <c r="S41" i="1" s="1"/>
  <c r="O42" i="1"/>
  <c r="S42" i="1" s="1"/>
  <c r="O43" i="1"/>
  <c r="S43" i="1" s="1"/>
  <c r="O44" i="1"/>
  <c r="S44" i="1" s="1"/>
  <c r="O45" i="1"/>
  <c r="S45" i="1" s="1"/>
  <c r="O46" i="1"/>
  <c r="S46" i="1" s="1"/>
  <c r="O47" i="1"/>
  <c r="S47" i="1" s="1"/>
  <c r="O48" i="1"/>
  <c r="S48" i="1" s="1"/>
  <c r="O49" i="1"/>
  <c r="S49" i="1" s="1"/>
  <c r="O50" i="1"/>
  <c r="O51" i="1"/>
  <c r="S51" i="1" s="1"/>
  <c r="O52" i="1"/>
  <c r="S52" i="1" s="1"/>
  <c r="O53" i="1"/>
  <c r="S53" i="1" s="1"/>
  <c r="S9" i="1"/>
  <c r="S11" i="1"/>
  <c r="S12" i="1"/>
  <c r="S14" i="1"/>
  <c r="S17" i="1"/>
  <c r="S18" i="1"/>
  <c r="S19" i="1"/>
  <c r="S20" i="1"/>
  <c r="S28" i="1"/>
  <c r="S36" i="1"/>
  <c r="S38" i="1"/>
  <c r="S50" i="1"/>
  <c r="S7" i="1"/>
  <c r="S16" i="1" l="1"/>
  <c r="S8" i="1" s="1"/>
  <c r="S40" i="1"/>
  <c r="O40" i="1"/>
  <c r="S24" i="1"/>
  <c r="S23" i="1"/>
  <c r="O54" i="1" l="1"/>
  <c r="S54" i="1"/>
</calcChain>
</file>

<file path=xl/sharedStrings.xml><?xml version="1.0" encoding="utf-8"?>
<sst xmlns="http://schemas.openxmlformats.org/spreadsheetml/2006/main" count="119" uniqueCount="81">
  <si>
    <t>Корекции</t>
  </si>
  <si>
    <t>Други източници на финансиране</t>
  </si>
  <si>
    <t xml:space="preserve"> - мониторинг</t>
  </si>
  <si>
    <t xml:space="preserve"> - закриване и следексплоатационни грижи на площадката на депото</t>
  </si>
  <si>
    <t xml:space="preserve"> - разходи за участие в дейността на регионалното сдружение за управление на отпадъците</t>
  </si>
  <si>
    <t xml:space="preserve"> - програми за управление на отпадъците</t>
  </si>
  <si>
    <t xml:space="preserve"> - контрол на дейностите по третиране на битови отпадъци</t>
  </si>
  <si>
    <t>Оставаща част от разходите за придобиване на активи, която ще бъде разпределяна в  план-сметките за следващите години за срока на използване на актива</t>
  </si>
  <si>
    <t>X</t>
  </si>
  <si>
    <t>Х</t>
  </si>
  <si>
    <t xml:space="preserve"> - третиране (обезвреждане и оползотворяване) на битови отпадъци, необхванати в управлението на масово разпространените отпадъци </t>
  </si>
  <si>
    <t xml:space="preserve"> - събиране на битови отпадъци, включително разделно, с изключение на отпадъците, попадащи в управлението на масово разпространените отпадъци  </t>
  </si>
  <si>
    <t>Средства от Предприятието за управление на дейностите по опазване на околната среда</t>
  </si>
  <si>
    <t>Средства от други публични източници</t>
  </si>
  <si>
    <t>Приходи на общината от оползотворяване на битови отпадъци</t>
  </si>
  <si>
    <t xml:space="preserve">Неусвоени от предходната календарна година средства от таксата за битови отпадъци </t>
  </si>
  <si>
    <t>Натрупани средства от обезпечения по чл. 60 от Закона за управление на отпадъците, когато се правят за битови отпадъци от общини</t>
  </si>
  <si>
    <t>Натрупани средства от отчисления по чл. 64 от Закона за управление на отпадъците, когато се правят за битови отпадъци от общини</t>
  </si>
  <si>
    <t>Други общински средства и приходи, различни от приходите от таксата за битови отпадъци</t>
  </si>
  <si>
    <t>Общо разходи за план-сметката</t>
  </si>
  <si>
    <t>Източник на финансиране</t>
  </si>
  <si>
    <t>Корекции по чл. 66, ал. 12 от Закона за местните данъци и такси</t>
  </si>
  <si>
    <t>Корекции по чл. 66, ал. 11 от Закона за местните данъци и такси</t>
  </si>
  <si>
    <t>Корекции по чл. 66, ал. 10 от Закона за местните данъци и такси</t>
  </si>
  <si>
    <t xml:space="preserve"> - транспортиране на битовите отпадъци, с изключение на тези, попадащи в управлението на масово разпространени отпадъци </t>
  </si>
  <si>
    <t xml:space="preserve"> - осигуряване на информация на обществеността за дейности по управление на отпадъците на територията на общината </t>
  </si>
  <si>
    <t xml:space="preserve"> - контрол на дейностите, свързани с предотвратяване изхвърлянето на битови отпадъци на неразрешени за това места и/или създаването на незаконни сметища, както и организиране на почистването им</t>
  </si>
  <si>
    <t xml:space="preserve"> - обезпечения по чл. 60 от Закона за управление на отпадъците</t>
  </si>
  <si>
    <t xml:space="preserve"> - отчисления по чл. 64 от Закона за управление на отпадъците</t>
  </si>
  <si>
    <t xml:space="preserve"> - поддържане на съдове за събиране на битовите отпадъци</t>
  </si>
  <si>
    <t xml:space="preserve"> - контрол на дейностите, свързани с образуване, събиране, съхраняване и транспортиране на битовите отпадъци, включително използване на GPS и други технологични решения</t>
  </si>
  <si>
    <t>План-сметка за относимите за календарната година разходи за извършване на дейности по предоставяне на услуги по чл. 5, ал. 2 (чл. 62 от Закона за местните данъци и такси)</t>
  </si>
  <si>
    <t>Услуги по чл. 5, ал. 2 (чл. 62 от Закона за местните данъци и такси)</t>
  </si>
  <si>
    <t xml:space="preserve"> - осигуряване на информация на обществеността за събирането, включително разделно и транспортирането на битовите отпадъци </t>
  </si>
  <si>
    <t xml:space="preserve"> - почистване от битови отпадъци на улици, площади, тротоари, алеи, паркове, междублокови пространства, обособени детски площадки,  гробищните паркове и други територии за обществено ползване в населените мяста и селищните образувания  – метене,  миене, събиране и транспортиране на битовите отпадъци, включително на битови отпадъци от канали, шахти, подлези, надлези, речни корита и дерета в границите на населените места</t>
  </si>
  <si>
    <t xml:space="preserve"> - осигуряване на информация на обществеността за поддържане чистотата на териториите за обществено ползване</t>
  </si>
  <si>
    <t>ИМЕ НА ОБЩИНА</t>
  </si>
  <si>
    <t xml:space="preserve">  -  анализи, проверки и проби на отпадъците</t>
  </si>
  <si>
    <t xml:space="preserve"> - други разходи за предоставяне на услугата, произтичащи от нормативен акт</t>
  </si>
  <si>
    <t xml:space="preserve"> - други разходи за предоставяне на услугата по решение на общинския съвет*</t>
  </si>
  <si>
    <t xml:space="preserve"> - други разходи за предоставяне на услугата по решение на общинския съвет* </t>
  </si>
  <si>
    <t xml:space="preserve"> -  данъци, такси и застраховки на техника за събиране и транспортиране на битови отпадъци  от териториите за обществено ползване в населените места и селищните образувания, в случай че дейността се извършва от общината</t>
  </si>
  <si>
    <t xml:space="preserve">Приходи от глоби и имуществени санкции по Закона за управление на отпадъците и други закони, имащи отношение към управлението на битовите отпадъци </t>
  </si>
  <si>
    <t>Заеми и други дългови инструменти, свързани с управлението на битови отпадъци.</t>
  </si>
  <si>
    <t>Средства от програма „Околна среда“ и/или от други програми на Европейския съюз или на международни организации</t>
  </si>
  <si>
    <t xml:space="preserve">3. Поддържане на чистотата на териториите за обществено ползване в населените места и селищните образувания в общината в т. ч.: </t>
  </si>
  <si>
    <r>
      <t>1. Събиране и транспортиране на битови отпадъци до съоръжения и инсталации за тяхното третира</t>
    </r>
    <r>
      <rPr>
        <b/>
        <sz val="12"/>
        <color theme="1"/>
        <rFont val="Times New Roman"/>
        <family val="1"/>
        <charset val="204"/>
      </rPr>
      <t>не в т. ч.</t>
    </r>
    <r>
      <rPr>
        <b/>
        <sz val="12"/>
        <rFont val="Times New Roman"/>
        <family val="1"/>
        <charset val="204"/>
      </rPr>
      <t>:</t>
    </r>
  </si>
  <si>
    <t>2. Третиране на битовите отпадъци в съоръжения и инсталации в т. ч.:</t>
  </si>
  <si>
    <t xml:space="preserve"> - ползване на съдове за събиране на битовите отпадъци </t>
  </si>
  <si>
    <t xml:space="preserve"> -  поддържане на съдове за събиране на битовите отпадъци от териториите за обществено ползване в населените места и селищните образувания, доколкото разходите не са включени в позиция по услугата по чл. 5, ал. 2, т. 1 </t>
  </si>
  <si>
    <t xml:space="preserve"> - ползване на съдове за събиране на битовите отпадъци от териториите за обществено ползване в населените места и селищните образувания, доколкото разходите не са включени в позиция по услугата по чл. 5, ал. 2, т. 1 </t>
  </si>
  <si>
    <r>
      <t xml:space="preserve">Общо: 
(редове </t>
    </r>
    <r>
      <rPr>
        <b/>
        <sz val="12"/>
        <rFont val="Times New Roman"/>
        <family val="1"/>
        <charset val="204"/>
      </rPr>
      <t>2 +17+ 34)</t>
    </r>
  </si>
  <si>
    <t xml:space="preserve"> - придобиване на съдове за събиране на битовите отпадъци над прага на същественост **</t>
  </si>
  <si>
    <t xml:space="preserve"> - придобиване на съдове за събиране на битовите отпадъци под прага на същественост, включително торби ***</t>
  </si>
  <si>
    <t xml:space="preserve"> -  придобиване на превозни средства за транспортиране на битови отпадъци, както и на сметосъбирачни машини **</t>
  </si>
  <si>
    <t xml:space="preserve"> -  ползване на превозни средства за транспортиране на битови отпадъци, както и на сметосъбирачни машини</t>
  </si>
  <si>
    <t xml:space="preserve"> - поддържане на превозни средства за транспортиране на битови отпадъци, както и на сметосъбирачни машини</t>
  </si>
  <si>
    <t xml:space="preserve"> - данъци, такси и застраховки на превозни средства, включително на сметосъбирачни машини, в случай че дейността се извършва от общината</t>
  </si>
  <si>
    <t xml:space="preserve"> - проучвания, включително прединвестиционни, финансови и икономически анализи и проектиране на депа за битови отпадъци, както и на съоръжения и инсталации за третиране на битови отпадъци и/или площадки за безвъзмездно предаване на разделно събрани битови отпадъци от домакинствата, в т.ч. едрогабаритни отпадъци, опасните битови отпадъци извън обхвата на наредбите по чл. 13, ал. 1 и други от Закона за управление на отпадъците</t>
  </si>
  <si>
    <t xml:space="preserve"> - изграждане на депа за битови отпадъци, както и на съоръжения и инсталации за третиране на битови отпадъци и/или осигуряване на площадки за безвъзмездно предаване на разделно събрани битови отпадъци от домакинствата, в т.ч. едрогабаритни отпадъци, опасните битови отпадъци извън обхвата на наредбите по чл. 13, ал. 1 и други от Закона за управление на отпадъците **</t>
  </si>
  <si>
    <t xml:space="preserve"> - поддържане и експлоатация на депа за битови отпадъци, както и на съоръжения и инсталации за третиране на битови отпадъци и/или площадки за безвъзмездно предаване на разделно събрани битови отпадъци от домакинствата, в т.ч. едрогабаритни отпадъци, опасните битови отпадъци извън обхвата на наредбите по чл. 13, ал. 1 и други от Закона за управление на отпадъците </t>
  </si>
  <si>
    <t xml:space="preserve"> - закупуване на земя за изграждане на депа за битови отпадъци, съоръжения и инсталации или осигуряване на площадки за безвъздмездно предаване на разделно събрани битови отпадъци от домакинствата****</t>
  </si>
  <si>
    <t xml:space="preserve"> -  придобиване на съдове за събиране на битовите отпадъци над прага на същественост от териториите за обществено ползване в населените места и селищните образувания, доколкото разходите не са включени в позиция по услугата по чл. 5, ал. 2, т. 1 **</t>
  </si>
  <si>
    <t xml:space="preserve"> -  придобиване на съдове за събиране на битовите отпадъци под прага на същественост от териториите за обществено ползване в населените места и селищните образувания, доколкото разходите не са включени в позиция по услугата по чл. 5, ал. 2, т. 1  ***</t>
  </si>
  <si>
    <t xml:space="preserve"> -  придобиване  на превозни средства за събиране и транспортиране на битовите отпадъци от териториите за обществено ползване, техника за механизирано почистване, както и друга специализирана техника за поддържане на чистотата на териториите за обществено ползване в населените места и селищните образувания, доколкото разходите не са включени в позиция по услугата по чл. 5, ал. 2, т. 1 **</t>
  </si>
  <si>
    <t>Общо други източници на финансиране (к. 3 + к. 4 + к. 5 + к. 6 + к. 7 + к. 8 + к. 9 + к. 10 + к. 11 + к. 12)</t>
  </si>
  <si>
    <r>
      <t xml:space="preserve">Такса за битови отпадъци             </t>
    </r>
    <r>
      <rPr>
        <b/>
        <sz val="12"/>
        <rFont val="Times New Roman"/>
        <family val="1"/>
        <charset val="204"/>
      </rPr>
      <t>(к. 2 - к. 13 + к. 14 - к. 15 - к. 16)</t>
    </r>
  </si>
  <si>
    <t xml:space="preserve"> -  поддържане на превозни средства  за събиране и транспортиране на битовите отпадъци от териториите за обществено ползване, техника за механизирано почистване, както и друга специализирана техника за поддържане на чистотата  на териториите за обществено ползване в населените места и селищните образувания, доколкото разходите не са включени в позиция по услуга по чл. 5, ал. 2, т. 1 </t>
  </si>
  <si>
    <t xml:space="preserve"> -  ползване на превозни средства за събиране и транспортиране на битовите отпадъци от териториите за обществено ползване, техника за механизирано почистване, както и друга специализирана техника за поддържане на чистотата  на териториите за обществено ползване в населените места и селищните образувания, доколкото разходите не са включени в позиция по услуга по чл. 5, ал. 2, т. 1 **</t>
  </si>
  <si>
    <t>ИНФОРМАЦИЯ ЗА 2025 ГОДИНА</t>
  </si>
  <si>
    <t>Изготвил:</t>
  </si>
  <si>
    <t>Аки Кисьов</t>
  </si>
  <si>
    <t>Гл. спеиалист "ЗГЕ"</t>
  </si>
  <si>
    <t xml:space="preserve">Кмет: </t>
  </si>
  <si>
    <t>Неби Бозов</t>
  </si>
  <si>
    <t>Съгласувал:</t>
  </si>
  <si>
    <t>Исмаил Църенски</t>
  </si>
  <si>
    <t>Гл. счетоводител</t>
  </si>
  <si>
    <t>Аки Молаахмед</t>
  </si>
  <si>
    <t>Ст. специалист "МДТ"</t>
  </si>
  <si>
    <t>Приложение № 1.2 в евро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</si>
</sst>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* #,##0.00\ [$€-1]_-;\-* #,##0.00\ [$€-1]_-;_-* &quot;-&quot;??\ [$€-1]_-;_-@_-"/>
  </numFmts>
  <fonts count="1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1" fillId="0" borderId="0" xfId="0" applyFont="1"/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2" fillId="0" borderId="0" xfId="0" applyFont="1"/>
    <xf numFmtId="0" fontId="9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wrapText="1"/>
    </xf>
    <xf numFmtId="0" fontId="8" fillId="0" borderId="0" xfId="0" applyFont="1"/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5" fillId="0" borderId="6" xfId="0" applyFont="1" applyBorder="1" applyAlignment="1">
      <alignment vertical="top"/>
    </xf>
    <xf numFmtId="0" fontId="6" fillId="0" borderId="1" xfId="0" applyFont="1" applyBorder="1" applyAlignment="1">
      <alignment horizontal="justify" vertical="top"/>
    </xf>
    <xf numFmtId="0" fontId="7" fillId="0" borderId="1" xfId="0" applyFont="1" applyBorder="1" applyAlignment="1">
      <alignment horizontal="justify" vertical="top"/>
    </xf>
    <xf numFmtId="0" fontId="7" fillId="2" borderId="1" xfId="0" applyFont="1" applyFill="1" applyBorder="1" applyAlignment="1">
      <alignment horizontal="justify" vertical="top"/>
    </xf>
    <xf numFmtId="0" fontId="6" fillId="2" borderId="1" xfId="0" applyFont="1" applyFill="1" applyBorder="1" applyAlignment="1">
      <alignment horizontal="right" vertical="top" wrapText="1"/>
    </xf>
    <xf numFmtId="0" fontId="1" fillId="0" borderId="0" xfId="0" applyFont="1" applyAlignment="1">
      <alignment vertical="top"/>
    </xf>
    <xf numFmtId="0" fontId="11" fillId="0" borderId="0" xfId="0" applyFont="1"/>
    <xf numFmtId="0" fontId="6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165" fontId="1" fillId="0" borderId="6" xfId="0" applyNumberFormat="1" applyFont="1" applyBorder="1" applyAlignment="1">
      <alignment horizontal="justify" vertical="center"/>
    </xf>
    <xf numFmtId="165" fontId="3" fillId="0" borderId="6" xfId="0" applyNumberFormat="1" applyFont="1" applyBorder="1" applyAlignment="1">
      <alignment wrapText="1"/>
    </xf>
    <xf numFmtId="165" fontId="1" fillId="0" borderId="6" xfId="0" applyNumberFormat="1" applyFont="1" applyBorder="1" applyAlignment="1">
      <alignment horizontal="center"/>
    </xf>
    <xf numFmtId="165" fontId="0" fillId="0" borderId="6" xfId="0" applyNumberFormat="1" applyBorder="1"/>
    <xf numFmtId="165" fontId="3" fillId="0" borderId="6" xfId="0" applyNumberFormat="1" applyFont="1" applyBorder="1" applyAlignment="1">
      <alignment horizontal="center" vertical="center" wrapText="1"/>
    </xf>
    <xf numFmtId="165" fontId="12" fillId="0" borderId="1" xfId="0" applyNumberFormat="1" applyFont="1" applyBorder="1"/>
    <xf numFmtId="165" fontId="12" fillId="0" borderId="6" xfId="0" applyNumberFormat="1" applyFont="1" applyBorder="1" applyAlignment="1">
      <alignment horizontal="center" vertical="center" wrapText="1"/>
    </xf>
    <xf numFmtId="165" fontId="13" fillId="0" borderId="1" xfId="0" applyNumberFormat="1" applyFont="1" applyBorder="1"/>
    <xf numFmtId="165" fontId="4" fillId="0" borderId="6" xfId="0" applyNumberFormat="1" applyFont="1" applyBorder="1" applyAlignment="1">
      <alignment horizontal="center"/>
    </xf>
    <xf numFmtId="165" fontId="14" fillId="0" borderId="1" xfId="0" applyNumberFormat="1" applyFont="1" applyBorder="1"/>
    <xf numFmtId="165" fontId="4" fillId="0" borderId="6" xfId="0" applyNumberFormat="1" applyFont="1" applyBorder="1" applyAlignment="1">
      <alignment horizontal="center" vertical="center" wrapText="1"/>
    </xf>
    <xf numFmtId="165" fontId="13" fillId="0" borderId="4" xfId="0" applyNumberFormat="1" applyFont="1" applyBorder="1"/>
    <xf numFmtId="165" fontId="13" fillId="0" borderId="3" xfId="0" applyNumberFormat="1" applyFont="1" applyBorder="1"/>
    <xf numFmtId="165" fontId="12" fillId="0" borderId="5" xfId="0" applyNumberFormat="1" applyFont="1" applyBorder="1"/>
    <xf numFmtId="165" fontId="12" fillId="0" borderId="6" xfId="0" applyNumberFormat="1" applyFont="1" applyBorder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69"/>
  <sheetViews>
    <sheetView tabSelected="1" zoomScale="70" zoomScaleNormal="70" zoomScaleSheetLayoutView="75" workbookViewId="0">
      <pane xSplit="3" ySplit="7" topLeftCell="D8" activePane="bottomRight" state="frozen"/>
      <selection pane="topRight" activeCell="C1" sqref="C1"/>
      <selection pane="bottomLeft" activeCell="A8" sqref="A8"/>
      <selection pane="bottomRight" activeCell="C2" sqref="C2:T2"/>
    </sheetView>
  </sheetViews>
  <sheetFormatPr defaultRowHeight="15.6" x14ac:dyDescent="0.3"/>
  <cols>
    <col min="1" max="1" width="2" customWidth="1"/>
    <col min="2" max="2" width="4.33203125" style="28" customWidth="1"/>
    <col min="3" max="3" width="90" style="2" customWidth="1"/>
    <col min="4" max="4" width="20" customWidth="1"/>
    <col min="5" max="5" width="17.6640625" customWidth="1"/>
    <col min="6" max="6" width="15.88671875" customWidth="1"/>
    <col min="7" max="7" width="14.33203125" customWidth="1"/>
    <col min="8" max="8" width="16.44140625" customWidth="1"/>
    <col min="9" max="9" width="20.6640625" customWidth="1"/>
    <col min="10" max="10" width="19" customWidth="1"/>
    <col min="11" max="11" width="25.6640625" customWidth="1"/>
    <col min="12" max="12" width="17.5546875" customWidth="1"/>
    <col min="13" max="13" width="19.21875" customWidth="1"/>
    <col min="14" max="14" width="15.44140625" customWidth="1"/>
    <col min="15" max="15" width="20.44140625" customWidth="1"/>
    <col min="16" max="16" width="11.5546875" customWidth="1"/>
    <col min="17" max="17" width="10.5546875" customWidth="1"/>
    <col min="18" max="18" width="10.6640625" customWidth="1"/>
    <col min="19" max="19" width="21.33203125" customWidth="1"/>
    <col min="20" max="20" width="23" style="9" customWidth="1"/>
  </cols>
  <sheetData>
    <row r="1" spans="2:20" ht="20.399999999999999" x14ac:dyDescent="0.35">
      <c r="C1" s="29" t="s">
        <v>80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2:20" ht="38.25" customHeight="1" x14ac:dyDescent="0.35">
      <c r="C2" s="37" t="s">
        <v>31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</row>
    <row r="3" spans="2:20" ht="18" x14ac:dyDescent="0.35">
      <c r="C3" s="3"/>
    </row>
    <row r="4" spans="2:20" ht="31.5" customHeight="1" x14ac:dyDescent="0.3">
      <c r="B4" s="20"/>
      <c r="C4" s="4" t="s">
        <v>36</v>
      </c>
      <c r="D4" s="34" t="s">
        <v>19</v>
      </c>
      <c r="E4" s="36" t="s">
        <v>1</v>
      </c>
      <c r="F4" s="36"/>
      <c r="G4" s="36"/>
      <c r="H4" s="36"/>
      <c r="I4" s="36"/>
      <c r="J4" s="36"/>
      <c r="K4" s="36"/>
      <c r="L4" s="36"/>
      <c r="M4" s="36"/>
      <c r="N4" s="36"/>
      <c r="O4" s="36"/>
      <c r="P4" s="36" t="s">
        <v>0</v>
      </c>
      <c r="Q4" s="36"/>
      <c r="R4" s="36"/>
      <c r="S4" s="16" t="s">
        <v>20</v>
      </c>
      <c r="T4" s="32" t="s">
        <v>7</v>
      </c>
    </row>
    <row r="5" spans="2:20" s="2" customFormat="1" ht="164.4" customHeight="1" x14ac:dyDescent="0.3">
      <c r="B5" s="21"/>
      <c r="C5" s="17" t="s">
        <v>69</v>
      </c>
      <c r="D5" s="35"/>
      <c r="E5" s="5" t="s">
        <v>44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42</v>
      </c>
      <c r="K5" s="5" t="s">
        <v>16</v>
      </c>
      <c r="L5" s="5" t="s">
        <v>17</v>
      </c>
      <c r="M5" s="5" t="s">
        <v>18</v>
      </c>
      <c r="N5" s="5" t="s">
        <v>43</v>
      </c>
      <c r="O5" s="15" t="s">
        <v>65</v>
      </c>
      <c r="P5" s="5" t="s">
        <v>23</v>
      </c>
      <c r="Q5" s="5" t="s">
        <v>22</v>
      </c>
      <c r="R5" s="5" t="s">
        <v>21</v>
      </c>
      <c r="S5" s="15" t="s">
        <v>66</v>
      </c>
      <c r="T5" s="33"/>
    </row>
    <row r="6" spans="2:20" s="8" customFormat="1" ht="21.75" customHeight="1" x14ac:dyDescent="0.3">
      <c r="B6" s="20"/>
      <c r="C6" s="6">
        <v>1</v>
      </c>
      <c r="D6" s="14">
        <v>2</v>
      </c>
      <c r="E6" s="14">
        <v>3</v>
      </c>
      <c r="F6" s="14">
        <v>4</v>
      </c>
      <c r="G6" s="14">
        <v>5</v>
      </c>
      <c r="H6" s="14">
        <v>6</v>
      </c>
      <c r="I6" s="14">
        <v>7</v>
      </c>
      <c r="J6" s="14">
        <v>8</v>
      </c>
      <c r="K6" s="14">
        <v>9</v>
      </c>
      <c r="L6" s="14">
        <v>10</v>
      </c>
      <c r="M6" s="14">
        <v>11</v>
      </c>
      <c r="N6" s="14">
        <v>12</v>
      </c>
      <c r="O6" s="14">
        <v>13</v>
      </c>
      <c r="P6" s="14">
        <v>14</v>
      </c>
      <c r="Q6" s="14">
        <v>15</v>
      </c>
      <c r="R6" s="14">
        <v>16</v>
      </c>
      <c r="S6" s="14">
        <v>17</v>
      </c>
      <c r="T6" s="7">
        <v>18</v>
      </c>
    </row>
    <row r="7" spans="2:20" ht="34.5" customHeight="1" x14ac:dyDescent="0.3">
      <c r="B7" s="22">
        <v>1</v>
      </c>
      <c r="C7" s="23" t="s">
        <v>32</v>
      </c>
      <c r="D7" s="38"/>
      <c r="E7" s="39"/>
      <c r="F7" s="39"/>
      <c r="G7" s="39"/>
      <c r="H7" s="39"/>
      <c r="I7" s="39"/>
      <c r="J7" s="38"/>
      <c r="K7" s="38"/>
      <c r="L7" s="38"/>
      <c r="M7" s="39"/>
      <c r="N7" s="39"/>
      <c r="O7" s="40">
        <f>E7+F7+G7+H7+I7+J7+K7+L7+M7+N7</f>
        <v>0</v>
      </c>
      <c r="P7" s="38"/>
      <c r="Q7" s="38"/>
      <c r="R7" s="41"/>
      <c r="S7" s="42">
        <f>D7-O7+P7+Q7+R7</f>
        <v>0</v>
      </c>
      <c r="T7" s="18"/>
    </row>
    <row r="8" spans="2:20" ht="48" customHeight="1" x14ac:dyDescent="0.3">
      <c r="B8" s="20">
        <v>2</v>
      </c>
      <c r="C8" s="24" t="s">
        <v>46</v>
      </c>
      <c r="D8" s="43">
        <f>SUM(D9:D22)</f>
        <v>103530.13692372819</v>
      </c>
      <c r="E8" s="43">
        <f t="shared" ref="E8:N8" si="0">SUM(E9:E22)</f>
        <v>0</v>
      </c>
      <c r="F8" s="43">
        <f t="shared" si="0"/>
        <v>0</v>
      </c>
      <c r="G8" s="43">
        <f t="shared" si="0"/>
        <v>0</v>
      </c>
      <c r="H8" s="43">
        <f t="shared" si="0"/>
        <v>0</v>
      </c>
      <c r="I8" s="43">
        <f t="shared" si="0"/>
        <v>51129.188119621853</v>
      </c>
      <c r="J8" s="43">
        <f t="shared" si="0"/>
        <v>0</v>
      </c>
      <c r="K8" s="43">
        <f t="shared" si="0"/>
        <v>0</v>
      </c>
      <c r="L8" s="43">
        <f t="shared" si="0"/>
        <v>0</v>
      </c>
      <c r="M8" s="43">
        <f t="shared" si="0"/>
        <v>20349.928163490691</v>
      </c>
      <c r="N8" s="43">
        <f t="shared" si="0"/>
        <v>0</v>
      </c>
      <c r="O8" s="44">
        <f>SUM(O9:O22)</f>
        <v>71479.11628311254</v>
      </c>
      <c r="P8" s="43"/>
      <c r="Q8" s="43"/>
      <c r="R8" s="43"/>
      <c r="S8" s="44">
        <f>SUM(S9:S22)</f>
        <v>32051.020640615658</v>
      </c>
      <c r="T8" s="30" t="s">
        <v>9</v>
      </c>
    </row>
    <row r="9" spans="2:20" ht="18" x14ac:dyDescent="0.35">
      <c r="B9" s="20">
        <v>3</v>
      </c>
      <c r="C9" s="25" t="s">
        <v>52</v>
      </c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6">
        <f>E9+F9+G9+H9+I9+J9+K9+L9+M9+N9</f>
        <v>0</v>
      </c>
      <c r="P9" s="47"/>
      <c r="Q9" s="47"/>
      <c r="R9" s="47"/>
      <c r="S9" s="48">
        <f t="shared" ref="S9:S53" si="1">D9-O9+P9+Q9+R9</f>
        <v>0</v>
      </c>
      <c r="T9" s="11"/>
    </row>
    <row r="10" spans="2:20" ht="31.2" x14ac:dyDescent="0.35">
      <c r="B10" s="20">
        <v>4</v>
      </c>
      <c r="C10" s="25" t="s">
        <v>53</v>
      </c>
      <c r="D10" s="45">
        <f>1310/1.9583</f>
        <v>668.94755655415418</v>
      </c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6">
        <f>E10+F10+G10+H10+I10+J10+K10+L10+M10+N10</f>
        <v>0</v>
      </c>
      <c r="P10" s="47"/>
      <c r="Q10" s="47"/>
      <c r="R10" s="47"/>
      <c r="S10" s="48">
        <f>D10-O10+P10+Q10+R10</f>
        <v>668.94755655415418</v>
      </c>
      <c r="T10" s="12" t="s">
        <v>9</v>
      </c>
    </row>
    <row r="11" spans="2:20" ht="18" x14ac:dyDescent="0.35">
      <c r="B11" s="20">
        <v>5</v>
      </c>
      <c r="C11" s="25" t="s">
        <v>48</v>
      </c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6">
        <f t="shared" ref="O11:O53" si="2">E11+F11+G11+H11+I11+J11+K11+L11+M11+N11</f>
        <v>0</v>
      </c>
      <c r="P11" s="47"/>
      <c r="Q11" s="47"/>
      <c r="R11" s="47"/>
      <c r="S11" s="48">
        <f t="shared" si="1"/>
        <v>0</v>
      </c>
      <c r="T11" s="12" t="s">
        <v>9</v>
      </c>
    </row>
    <row r="12" spans="2:20" ht="18" x14ac:dyDescent="0.35">
      <c r="B12" s="20">
        <v>6</v>
      </c>
      <c r="C12" s="25" t="s">
        <v>29</v>
      </c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7"/>
      <c r="O12" s="46">
        <f t="shared" si="2"/>
        <v>0</v>
      </c>
      <c r="P12" s="47"/>
      <c r="Q12" s="47"/>
      <c r="R12" s="47"/>
      <c r="S12" s="48">
        <f t="shared" si="1"/>
        <v>0</v>
      </c>
      <c r="T12" s="12" t="s">
        <v>9</v>
      </c>
    </row>
    <row r="13" spans="2:20" ht="31.2" x14ac:dyDescent="0.35">
      <c r="B13" s="20">
        <v>7</v>
      </c>
      <c r="C13" s="25" t="s">
        <v>54</v>
      </c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7"/>
      <c r="O13" s="46">
        <f t="shared" si="2"/>
        <v>0</v>
      </c>
      <c r="P13" s="47"/>
      <c r="Q13" s="47"/>
      <c r="R13" s="47"/>
      <c r="S13" s="48">
        <f t="shared" si="1"/>
        <v>0</v>
      </c>
      <c r="T13" s="13"/>
    </row>
    <row r="14" spans="2:20" ht="31.2" x14ac:dyDescent="0.35">
      <c r="B14" s="20">
        <v>8</v>
      </c>
      <c r="C14" s="25" t="s">
        <v>55</v>
      </c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7"/>
      <c r="O14" s="46">
        <f t="shared" si="2"/>
        <v>0</v>
      </c>
      <c r="P14" s="47"/>
      <c r="Q14" s="47"/>
      <c r="R14" s="47"/>
      <c r="S14" s="48">
        <f t="shared" si="1"/>
        <v>0</v>
      </c>
      <c r="T14" s="12" t="s">
        <v>9</v>
      </c>
    </row>
    <row r="15" spans="2:20" ht="31.2" x14ac:dyDescent="0.35">
      <c r="B15" s="20">
        <v>9</v>
      </c>
      <c r="C15" s="25" t="s">
        <v>56</v>
      </c>
      <c r="D15" s="45">
        <f>15000/1.95583</f>
        <v>7669.3782179432774</v>
      </c>
      <c r="E15" s="45"/>
      <c r="F15" s="45"/>
      <c r="G15" s="45"/>
      <c r="H15" s="45"/>
      <c r="I15" s="45"/>
      <c r="J15" s="45"/>
      <c r="K15" s="45"/>
      <c r="L15" s="45"/>
      <c r="M15" s="45"/>
      <c r="N15" s="47"/>
      <c r="O15" s="46">
        <f t="shared" si="2"/>
        <v>0</v>
      </c>
      <c r="P15" s="47"/>
      <c r="Q15" s="47"/>
      <c r="R15" s="47"/>
      <c r="S15" s="48">
        <f>D15-O15+P15+Q15+R15</f>
        <v>7669.3782179432774</v>
      </c>
      <c r="T15" s="12" t="s">
        <v>9</v>
      </c>
    </row>
    <row r="16" spans="2:20" ht="33" customHeight="1" x14ac:dyDescent="0.35">
      <c r="B16" s="20">
        <v>10</v>
      </c>
      <c r="C16" s="25" t="s">
        <v>11</v>
      </c>
      <c r="D16" s="45">
        <f>141749/1.95583</f>
        <v>72475.112867682779</v>
      </c>
      <c r="E16" s="45"/>
      <c r="F16" s="45"/>
      <c r="G16" s="45"/>
      <c r="H16" s="45"/>
      <c r="I16" s="45">
        <f>100000/1.95583</f>
        <v>51129.188119621853</v>
      </c>
      <c r="J16" s="45"/>
      <c r="K16" s="45"/>
      <c r="L16" s="45"/>
      <c r="M16" s="45">
        <f>39801/1.95583</f>
        <v>20349.928163490691</v>
      </c>
      <c r="N16" s="47"/>
      <c r="O16" s="46">
        <f t="shared" si="2"/>
        <v>71479.11628311254</v>
      </c>
      <c r="P16" s="47"/>
      <c r="Q16" s="47"/>
      <c r="R16" s="47"/>
      <c r="S16" s="48">
        <f t="shared" si="1"/>
        <v>995.99658457023907</v>
      </c>
      <c r="T16" s="12" t="s">
        <v>8</v>
      </c>
    </row>
    <row r="17" spans="2:20" ht="31.2" x14ac:dyDescent="0.35">
      <c r="B17" s="20">
        <v>11</v>
      </c>
      <c r="C17" s="25" t="s">
        <v>24</v>
      </c>
      <c r="D17" s="45">
        <f>30430/1.95583</f>
        <v>15558.611944800929</v>
      </c>
      <c r="E17" s="45"/>
      <c r="F17" s="45"/>
      <c r="G17" s="45"/>
      <c r="H17" s="45"/>
      <c r="I17" s="45"/>
      <c r="J17" s="45"/>
      <c r="K17" s="45"/>
      <c r="L17" s="45"/>
      <c r="M17" s="45"/>
      <c r="N17" s="47"/>
      <c r="O17" s="46">
        <f t="shared" si="2"/>
        <v>0</v>
      </c>
      <c r="P17" s="47"/>
      <c r="Q17" s="47"/>
      <c r="R17" s="47"/>
      <c r="S17" s="48">
        <f t="shared" si="1"/>
        <v>15558.611944800929</v>
      </c>
      <c r="T17" s="12" t="s">
        <v>8</v>
      </c>
    </row>
    <row r="18" spans="2:20" ht="31.2" x14ac:dyDescent="0.35">
      <c r="B18" s="20">
        <v>12</v>
      </c>
      <c r="C18" s="25" t="s">
        <v>33</v>
      </c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7"/>
      <c r="O18" s="46">
        <f t="shared" si="2"/>
        <v>0</v>
      </c>
      <c r="P18" s="47"/>
      <c r="Q18" s="47"/>
      <c r="R18" s="47"/>
      <c r="S18" s="48">
        <f t="shared" si="1"/>
        <v>0</v>
      </c>
      <c r="T18" s="12" t="s">
        <v>8</v>
      </c>
    </row>
    <row r="19" spans="2:20" ht="31.2" x14ac:dyDescent="0.35">
      <c r="B19" s="20">
        <v>13</v>
      </c>
      <c r="C19" s="25" t="s">
        <v>30</v>
      </c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7"/>
      <c r="O19" s="46">
        <f t="shared" si="2"/>
        <v>0</v>
      </c>
      <c r="P19" s="47"/>
      <c r="Q19" s="47"/>
      <c r="R19" s="47"/>
      <c r="S19" s="48">
        <f t="shared" si="1"/>
        <v>0</v>
      </c>
      <c r="T19" s="10" t="s">
        <v>8</v>
      </c>
    </row>
    <row r="20" spans="2:20" ht="31.2" x14ac:dyDescent="0.35">
      <c r="B20" s="20">
        <v>14</v>
      </c>
      <c r="C20" s="25" t="s">
        <v>57</v>
      </c>
      <c r="D20" s="45">
        <f>14000/1.95583</f>
        <v>7158.0863367470592</v>
      </c>
      <c r="E20" s="45"/>
      <c r="F20" s="45"/>
      <c r="G20" s="45"/>
      <c r="H20" s="45"/>
      <c r="I20" s="45"/>
      <c r="J20" s="45"/>
      <c r="K20" s="45"/>
      <c r="L20" s="45"/>
      <c r="M20" s="45"/>
      <c r="N20" s="47"/>
      <c r="O20" s="46">
        <f t="shared" si="2"/>
        <v>0</v>
      </c>
      <c r="P20" s="47"/>
      <c r="Q20" s="47"/>
      <c r="R20" s="47"/>
      <c r="S20" s="48">
        <f t="shared" si="1"/>
        <v>7158.0863367470592</v>
      </c>
      <c r="T20" s="12" t="s">
        <v>8</v>
      </c>
    </row>
    <row r="21" spans="2:20" ht="18" x14ac:dyDescent="0.35">
      <c r="B21" s="20">
        <v>15</v>
      </c>
      <c r="C21" s="25" t="s">
        <v>38</v>
      </c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7"/>
      <c r="O21" s="46">
        <f t="shared" si="2"/>
        <v>0</v>
      </c>
      <c r="P21" s="47"/>
      <c r="Q21" s="47"/>
      <c r="R21" s="47"/>
      <c r="S21" s="48">
        <f t="shared" si="1"/>
        <v>0</v>
      </c>
      <c r="T21" s="13"/>
    </row>
    <row r="22" spans="2:20" ht="18" x14ac:dyDescent="0.35">
      <c r="B22" s="20">
        <v>16</v>
      </c>
      <c r="C22" s="25" t="s">
        <v>39</v>
      </c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7"/>
      <c r="O22" s="46">
        <f t="shared" si="2"/>
        <v>0</v>
      </c>
      <c r="P22" s="47"/>
      <c r="Q22" s="47"/>
      <c r="R22" s="47"/>
      <c r="S22" s="48">
        <f t="shared" si="1"/>
        <v>0</v>
      </c>
      <c r="T22" s="12" t="s">
        <v>8</v>
      </c>
    </row>
    <row r="23" spans="2:20" ht="25.5" customHeight="1" x14ac:dyDescent="0.3">
      <c r="B23" s="20">
        <v>17</v>
      </c>
      <c r="C23" s="24" t="s">
        <v>47</v>
      </c>
      <c r="D23" s="43">
        <f>SUM(D24:D39)</f>
        <v>95026.663871604382</v>
      </c>
      <c r="E23" s="43">
        <f t="shared" ref="E23:N23" si="3">SUM(E24:E39)</f>
        <v>0</v>
      </c>
      <c r="F23" s="43">
        <f t="shared" si="3"/>
        <v>0</v>
      </c>
      <c r="G23" s="43">
        <f t="shared" si="3"/>
        <v>0</v>
      </c>
      <c r="H23" s="43">
        <f t="shared" si="3"/>
        <v>0</v>
      </c>
      <c r="I23" s="43">
        <f t="shared" si="3"/>
        <v>0</v>
      </c>
      <c r="J23" s="43">
        <f t="shared" si="3"/>
        <v>0</v>
      </c>
      <c r="K23" s="43">
        <f t="shared" si="3"/>
        <v>0</v>
      </c>
      <c r="L23" s="43">
        <f t="shared" si="3"/>
        <v>0</v>
      </c>
      <c r="M23" s="43">
        <f t="shared" si="3"/>
        <v>0</v>
      </c>
      <c r="N23" s="43">
        <f t="shared" si="3"/>
        <v>0</v>
      </c>
      <c r="O23" s="44">
        <f>SUM(O24:O39)</f>
        <v>0</v>
      </c>
      <c r="P23" s="43"/>
      <c r="Q23" s="43"/>
      <c r="R23" s="43"/>
      <c r="S23" s="44">
        <f>SUM(S24:S39)</f>
        <v>95026.663871604382</v>
      </c>
      <c r="T23" s="31" t="s">
        <v>9</v>
      </c>
    </row>
    <row r="24" spans="2:20" ht="31.2" x14ac:dyDescent="0.35">
      <c r="B24" s="20">
        <v>18</v>
      </c>
      <c r="C24" s="25" t="s">
        <v>10</v>
      </c>
      <c r="D24" s="45">
        <f>126990/1.95583</f>
        <v>64928.955993107789</v>
      </c>
      <c r="E24" s="45"/>
      <c r="F24" s="45"/>
      <c r="G24" s="45"/>
      <c r="H24" s="45"/>
      <c r="I24" s="45"/>
      <c r="J24" s="45"/>
      <c r="K24" s="45"/>
      <c r="L24" s="45"/>
      <c r="M24" s="45"/>
      <c r="N24" s="47"/>
      <c r="O24" s="46">
        <f t="shared" si="2"/>
        <v>0</v>
      </c>
      <c r="P24" s="47"/>
      <c r="Q24" s="47"/>
      <c r="R24" s="47"/>
      <c r="S24" s="48">
        <f t="shared" si="1"/>
        <v>64928.955993107789</v>
      </c>
      <c r="T24" s="12" t="s">
        <v>8</v>
      </c>
    </row>
    <row r="25" spans="2:20" ht="18" x14ac:dyDescent="0.35">
      <c r="B25" s="20">
        <v>19</v>
      </c>
      <c r="C25" s="25" t="s">
        <v>37</v>
      </c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7"/>
      <c r="O25" s="46">
        <f t="shared" si="2"/>
        <v>0</v>
      </c>
      <c r="P25" s="47"/>
      <c r="Q25" s="47"/>
      <c r="R25" s="47"/>
      <c r="S25" s="48">
        <f t="shared" si="1"/>
        <v>0</v>
      </c>
      <c r="T25" s="12" t="s">
        <v>8</v>
      </c>
    </row>
    <row r="26" spans="2:20" ht="93.6" x14ac:dyDescent="0.35">
      <c r="B26" s="20">
        <v>20</v>
      </c>
      <c r="C26" s="25" t="s">
        <v>58</v>
      </c>
      <c r="D26" s="45"/>
      <c r="E26" s="45"/>
      <c r="F26" s="47"/>
      <c r="G26" s="47"/>
      <c r="H26" s="47"/>
      <c r="I26" s="47"/>
      <c r="J26" s="47"/>
      <c r="K26" s="47"/>
      <c r="L26" s="47"/>
      <c r="M26" s="47"/>
      <c r="N26" s="47"/>
      <c r="O26" s="46">
        <f t="shared" si="2"/>
        <v>0</v>
      </c>
      <c r="P26" s="47"/>
      <c r="Q26" s="47"/>
      <c r="R26" s="47"/>
      <c r="S26" s="48">
        <f t="shared" si="1"/>
        <v>0</v>
      </c>
      <c r="T26" s="10"/>
    </row>
    <row r="27" spans="2:20" ht="78" customHeight="1" x14ac:dyDescent="0.35">
      <c r="B27" s="20">
        <v>21</v>
      </c>
      <c r="C27" s="25" t="s">
        <v>59</v>
      </c>
      <c r="D27" s="45"/>
      <c r="E27" s="45"/>
      <c r="F27" s="47"/>
      <c r="G27" s="47"/>
      <c r="H27" s="47"/>
      <c r="I27" s="47"/>
      <c r="J27" s="47"/>
      <c r="K27" s="47"/>
      <c r="L27" s="47"/>
      <c r="M27" s="47"/>
      <c r="N27" s="47"/>
      <c r="O27" s="46">
        <f t="shared" si="2"/>
        <v>0</v>
      </c>
      <c r="P27" s="47"/>
      <c r="Q27" s="47"/>
      <c r="R27" s="47"/>
      <c r="S27" s="48">
        <f t="shared" si="1"/>
        <v>0</v>
      </c>
      <c r="T27" s="13"/>
    </row>
    <row r="28" spans="2:20" ht="77.25" customHeight="1" x14ac:dyDescent="0.35">
      <c r="B28" s="20">
        <v>22</v>
      </c>
      <c r="C28" s="25" t="s">
        <v>60</v>
      </c>
      <c r="D28" s="45"/>
      <c r="E28" s="45"/>
      <c r="F28" s="47"/>
      <c r="G28" s="47"/>
      <c r="H28" s="47"/>
      <c r="I28" s="47"/>
      <c r="J28" s="47"/>
      <c r="K28" s="47"/>
      <c r="L28" s="47"/>
      <c r="M28" s="47"/>
      <c r="N28" s="47"/>
      <c r="O28" s="46">
        <f t="shared" si="2"/>
        <v>0</v>
      </c>
      <c r="P28" s="47"/>
      <c r="Q28" s="47"/>
      <c r="R28" s="47"/>
      <c r="S28" s="48">
        <f t="shared" si="1"/>
        <v>0</v>
      </c>
      <c r="T28" s="12" t="s">
        <v>8</v>
      </c>
    </row>
    <row r="29" spans="2:20" ht="18" x14ac:dyDescent="0.35">
      <c r="B29" s="20">
        <v>23</v>
      </c>
      <c r="C29" s="25" t="s">
        <v>3</v>
      </c>
      <c r="D29" s="45"/>
      <c r="E29" s="45"/>
      <c r="F29" s="47"/>
      <c r="G29" s="47"/>
      <c r="H29" s="47"/>
      <c r="I29" s="47"/>
      <c r="J29" s="47"/>
      <c r="K29" s="47"/>
      <c r="L29" s="47"/>
      <c r="M29" s="47"/>
      <c r="N29" s="47"/>
      <c r="O29" s="46">
        <f t="shared" si="2"/>
        <v>0</v>
      </c>
      <c r="P29" s="47"/>
      <c r="Q29" s="47"/>
      <c r="R29" s="47"/>
      <c r="S29" s="48">
        <f t="shared" si="1"/>
        <v>0</v>
      </c>
      <c r="T29" s="12" t="s">
        <v>8</v>
      </c>
    </row>
    <row r="30" spans="2:20" ht="18" x14ac:dyDescent="0.35">
      <c r="B30" s="20">
        <v>24</v>
      </c>
      <c r="C30" s="25" t="s">
        <v>2</v>
      </c>
      <c r="D30" s="45"/>
      <c r="E30" s="45"/>
      <c r="F30" s="47"/>
      <c r="G30" s="47"/>
      <c r="H30" s="47"/>
      <c r="I30" s="47"/>
      <c r="J30" s="47"/>
      <c r="K30" s="47"/>
      <c r="L30" s="47"/>
      <c r="M30" s="47"/>
      <c r="N30" s="47"/>
      <c r="O30" s="46">
        <f t="shared" si="2"/>
        <v>0</v>
      </c>
      <c r="P30" s="47"/>
      <c r="Q30" s="47"/>
      <c r="R30" s="47"/>
      <c r="S30" s="48">
        <f t="shared" si="1"/>
        <v>0</v>
      </c>
      <c r="T30" s="12" t="s">
        <v>8</v>
      </c>
    </row>
    <row r="31" spans="2:20" ht="18" x14ac:dyDescent="0.35">
      <c r="B31" s="20">
        <v>25</v>
      </c>
      <c r="C31" s="25" t="s">
        <v>27</v>
      </c>
      <c r="D31" s="45">
        <f>1866/1.95583</f>
        <v>954.0706503121437</v>
      </c>
      <c r="E31" s="49"/>
      <c r="F31" s="47"/>
      <c r="G31" s="47"/>
      <c r="H31" s="47"/>
      <c r="I31" s="47"/>
      <c r="J31" s="47"/>
      <c r="K31" s="47"/>
      <c r="L31" s="47"/>
      <c r="M31" s="47"/>
      <c r="N31" s="47"/>
      <c r="O31" s="46">
        <f t="shared" si="2"/>
        <v>0</v>
      </c>
      <c r="P31" s="47"/>
      <c r="Q31" s="47"/>
      <c r="R31" s="47"/>
      <c r="S31" s="48">
        <f t="shared" si="1"/>
        <v>954.0706503121437</v>
      </c>
      <c r="T31" s="12" t="s">
        <v>8</v>
      </c>
    </row>
    <row r="32" spans="2:20" ht="18" x14ac:dyDescent="0.35">
      <c r="B32" s="20">
        <v>26</v>
      </c>
      <c r="C32" s="25" t="s">
        <v>28</v>
      </c>
      <c r="D32" s="45">
        <f>57000/1.95583</f>
        <v>29143.637228184456</v>
      </c>
      <c r="E32" s="45"/>
      <c r="F32" s="47"/>
      <c r="G32" s="47"/>
      <c r="H32" s="47"/>
      <c r="I32" s="47"/>
      <c r="J32" s="47"/>
      <c r="K32" s="47"/>
      <c r="L32" s="47"/>
      <c r="M32" s="47"/>
      <c r="N32" s="47"/>
      <c r="O32" s="46">
        <f t="shared" si="2"/>
        <v>0</v>
      </c>
      <c r="P32" s="47"/>
      <c r="Q32" s="47"/>
      <c r="R32" s="47"/>
      <c r="S32" s="48">
        <f t="shared" si="1"/>
        <v>29143.637228184456</v>
      </c>
      <c r="T32" s="12" t="s">
        <v>8</v>
      </c>
    </row>
    <row r="33" spans="2:20" ht="46.8" x14ac:dyDescent="0.35">
      <c r="B33" s="20">
        <v>27</v>
      </c>
      <c r="C33" s="25" t="s">
        <v>61</v>
      </c>
      <c r="D33" s="45"/>
      <c r="E33" s="45"/>
      <c r="F33" s="47"/>
      <c r="G33" s="47"/>
      <c r="H33" s="47"/>
      <c r="I33" s="47"/>
      <c r="J33" s="47"/>
      <c r="K33" s="47"/>
      <c r="L33" s="47"/>
      <c r="M33" s="47"/>
      <c r="N33" s="47"/>
      <c r="O33" s="46">
        <f t="shared" si="2"/>
        <v>0</v>
      </c>
      <c r="P33" s="47"/>
      <c r="Q33" s="47"/>
      <c r="R33" s="47"/>
      <c r="S33" s="48">
        <f t="shared" si="1"/>
        <v>0</v>
      </c>
      <c r="T33" s="13"/>
    </row>
    <row r="34" spans="2:20" ht="18" x14ac:dyDescent="0.35">
      <c r="B34" s="20">
        <v>28</v>
      </c>
      <c r="C34" s="25" t="s">
        <v>4</v>
      </c>
      <c r="D34" s="45"/>
      <c r="E34" s="45"/>
      <c r="F34" s="47"/>
      <c r="G34" s="47"/>
      <c r="H34" s="47"/>
      <c r="I34" s="47"/>
      <c r="J34" s="47"/>
      <c r="K34" s="47"/>
      <c r="L34" s="47"/>
      <c r="M34" s="47"/>
      <c r="N34" s="47"/>
      <c r="O34" s="46">
        <f t="shared" si="2"/>
        <v>0</v>
      </c>
      <c r="P34" s="47"/>
      <c r="Q34" s="47"/>
      <c r="R34" s="47"/>
      <c r="S34" s="48">
        <f t="shared" si="1"/>
        <v>0</v>
      </c>
      <c r="T34" s="12" t="s">
        <v>8</v>
      </c>
    </row>
    <row r="35" spans="2:20" ht="31.2" x14ac:dyDescent="0.35">
      <c r="B35" s="20">
        <v>29</v>
      </c>
      <c r="C35" s="25" t="s">
        <v>25</v>
      </c>
      <c r="D35" s="45"/>
      <c r="E35" s="45"/>
      <c r="F35" s="47"/>
      <c r="G35" s="47"/>
      <c r="H35" s="47"/>
      <c r="I35" s="47"/>
      <c r="J35" s="47"/>
      <c r="K35" s="47"/>
      <c r="L35" s="47"/>
      <c r="M35" s="47"/>
      <c r="N35" s="47"/>
      <c r="O35" s="46">
        <f t="shared" si="2"/>
        <v>0</v>
      </c>
      <c r="P35" s="47"/>
      <c r="Q35" s="47"/>
      <c r="R35" s="47"/>
      <c r="S35" s="48">
        <f t="shared" si="1"/>
        <v>0</v>
      </c>
      <c r="T35" s="12" t="s">
        <v>8</v>
      </c>
    </row>
    <row r="36" spans="2:20" ht="18" x14ac:dyDescent="0.35">
      <c r="B36" s="20">
        <v>30</v>
      </c>
      <c r="C36" s="25" t="s">
        <v>5</v>
      </c>
      <c r="D36" s="45"/>
      <c r="E36" s="45"/>
      <c r="F36" s="47"/>
      <c r="G36" s="47"/>
      <c r="H36" s="47"/>
      <c r="I36" s="47"/>
      <c r="J36" s="47"/>
      <c r="K36" s="47"/>
      <c r="L36" s="47"/>
      <c r="M36" s="47"/>
      <c r="N36" s="47"/>
      <c r="O36" s="46">
        <f t="shared" si="2"/>
        <v>0</v>
      </c>
      <c r="P36" s="47"/>
      <c r="Q36" s="47"/>
      <c r="R36" s="47"/>
      <c r="S36" s="48">
        <f t="shared" si="1"/>
        <v>0</v>
      </c>
      <c r="T36" s="12" t="s">
        <v>8</v>
      </c>
    </row>
    <row r="37" spans="2:20" ht="18" x14ac:dyDescent="0.35">
      <c r="B37" s="20">
        <v>31</v>
      </c>
      <c r="C37" s="25" t="s">
        <v>6</v>
      </c>
      <c r="D37" s="45"/>
      <c r="E37" s="45"/>
      <c r="F37" s="47"/>
      <c r="G37" s="47"/>
      <c r="H37" s="47"/>
      <c r="I37" s="47"/>
      <c r="J37" s="47"/>
      <c r="K37" s="47"/>
      <c r="L37" s="47"/>
      <c r="M37" s="47"/>
      <c r="N37" s="47"/>
      <c r="O37" s="46">
        <f t="shared" si="2"/>
        <v>0</v>
      </c>
      <c r="P37" s="47"/>
      <c r="Q37" s="47"/>
      <c r="R37" s="47"/>
      <c r="S37" s="48">
        <f t="shared" si="1"/>
        <v>0</v>
      </c>
      <c r="T37" s="12" t="s">
        <v>8</v>
      </c>
    </row>
    <row r="38" spans="2:20" ht="18" x14ac:dyDescent="0.35">
      <c r="B38" s="20">
        <v>32</v>
      </c>
      <c r="C38" s="25" t="s">
        <v>38</v>
      </c>
      <c r="D38" s="45"/>
      <c r="E38" s="45"/>
      <c r="F38" s="47"/>
      <c r="G38" s="47"/>
      <c r="H38" s="47"/>
      <c r="I38" s="47"/>
      <c r="J38" s="47"/>
      <c r="K38" s="47"/>
      <c r="L38" s="47"/>
      <c r="M38" s="47"/>
      <c r="N38" s="47"/>
      <c r="O38" s="46">
        <f t="shared" si="2"/>
        <v>0</v>
      </c>
      <c r="P38" s="47"/>
      <c r="Q38" s="47"/>
      <c r="R38" s="47"/>
      <c r="S38" s="48">
        <f t="shared" si="1"/>
        <v>0</v>
      </c>
      <c r="T38" s="12"/>
    </row>
    <row r="39" spans="2:20" ht="18" x14ac:dyDescent="0.35">
      <c r="B39" s="20">
        <v>33</v>
      </c>
      <c r="C39" s="25" t="s">
        <v>40</v>
      </c>
      <c r="D39" s="45"/>
      <c r="E39" s="45"/>
      <c r="F39" s="47"/>
      <c r="G39" s="47"/>
      <c r="H39" s="47"/>
      <c r="I39" s="47"/>
      <c r="J39" s="47"/>
      <c r="K39" s="47"/>
      <c r="L39" s="47"/>
      <c r="M39" s="47"/>
      <c r="N39" s="47"/>
      <c r="O39" s="46">
        <f t="shared" si="2"/>
        <v>0</v>
      </c>
      <c r="P39" s="47"/>
      <c r="Q39" s="47"/>
      <c r="R39" s="47"/>
      <c r="S39" s="48">
        <f t="shared" si="1"/>
        <v>0</v>
      </c>
      <c r="T39" s="12" t="s">
        <v>8</v>
      </c>
    </row>
    <row r="40" spans="2:20" ht="54" customHeight="1" x14ac:dyDescent="0.35">
      <c r="B40" s="20">
        <v>34</v>
      </c>
      <c r="C40" s="24" t="s">
        <v>45</v>
      </c>
      <c r="D40" s="43">
        <f>SUM(D41:D53)</f>
        <v>4090.3350495697478</v>
      </c>
      <c r="E40" s="43">
        <f t="shared" ref="E40:N40" si="4">SUM(E41:E53)</f>
        <v>0</v>
      </c>
      <c r="F40" s="43">
        <f t="shared" si="4"/>
        <v>0</v>
      </c>
      <c r="G40" s="43">
        <f t="shared" si="4"/>
        <v>0</v>
      </c>
      <c r="H40" s="43">
        <f t="shared" si="4"/>
        <v>2727.2308943006296</v>
      </c>
      <c r="I40" s="43">
        <f t="shared" si="4"/>
        <v>0</v>
      </c>
      <c r="J40" s="43">
        <f t="shared" si="4"/>
        <v>0</v>
      </c>
      <c r="K40" s="43">
        <f t="shared" si="4"/>
        <v>0</v>
      </c>
      <c r="L40" s="43">
        <f t="shared" si="4"/>
        <v>0</v>
      </c>
      <c r="M40" s="43">
        <f t="shared" si="4"/>
        <v>0</v>
      </c>
      <c r="N40" s="43">
        <f t="shared" si="4"/>
        <v>0</v>
      </c>
      <c r="O40" s="44">
        <f>SUM(O41:O53)</f>
        <v>2727.2308943006296</v>
      </c>
      <c r="P40" s="47"/>
      <c r="Q40" s="47"/>
      <c r="R40" s="47"/>
      <c r="S40" s="44">
        <f>SUM(S41:S53)</f>
        <v>1363.1041552691181</v>
      </c>
      <c r="T40" s="12" t="s">
        <v>9</v>
      </c>
    </row>
    <row r="41" spans="2:20" ht="93" customHeight="1" x14ac:dyDescent="0.35">
      <c r="B41" s="20">
        <v>35</v>
      </c>
      <c r="C41" s="25" t="s">
        <v>34</v>
      </c>
      <c r="D41" s="45">
        <f>8000/1.95583</f>
        <v>4090.3350495697478</v>
      </c>
      <c r="E41" s="47"/>
      <c r="F41" s="47"/>
      <c r="G41" s="47"/>
      <c r="H41" s="47">
        <f>5334/1.95583</f>
        <v>2727.2308943006296</v>
      </c>
      <c r="I41" s="47"/>
      <c r="J41" s="47"/>
      <c r="K41" s="47"/>
      <c r="L41" s="47"/>
      <c r="M41" s="47"/>
      <c r="N41" s="47"/>
      <c r="O41" s="46">
        <f t="shared" si="2"/>
        <v>2727.2308943006296</v>
      </c>
      <c r="P41" s="45"/>
      <c r="Q41" s="45"/>
      <c r="R41" s="45"/>
      <c r="S41" s="48">
        <f t="shared" si="1"/>
        <v>1363.1041552691181</v>
      </c>
      <c r="T41" s="12" t="s">
        <v>8</v>
      </c>
    </row>
    <row r="42" spans="2:20" ht="90" customHeight="1" x14ac:dyDescent="0.35">
      <c r="B42" s="20">
        <v>36</v>
      </c>
      <c r="C42" s="25" t="s">
        <v>62</v>
      </c>
      <c r="D42" s="45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6">
        <f t="shared" si="2"/>
        <v>0</v>
      </c>
      <c r="P42" s="45"/>
      <c r="Q42" s="45"/>
      <c r="R42" s="45"/>
      <c r="S42" s="48">
        <f t="shared" si="1"/>
        <v>0</v>
      </c>
      <c r="T42" s="13"/>
    </row>
    <row r="43" spans="2:20" ht="69.75" customHeight="1" x14ac:dyDescent="0.35">
      <c r="B43" s="20">
        <v>37</v>
      </c>
      <c r="C43" s="25" t="s">
        <v>63</v>
      </c>
      <c r="D43" s="45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6">
        <f t="shared" si="2"/>
        <v>0</v>
      </c>
      <c r="P43" s="45"/>
      <c r="Q43" s="45"/>
      <c r="R43" s="50"/>
      <c r="S43" s="48">
        <f t="shared" si="1"/>
        <v>0</v>
      </c>
      <c r="T43" s="12" t="s">
        <v>9</v>
      </c>
    </row>
    <row r="44" spans="2:20" ht="57" customHeight="1" x14ac:dyDescent="0.35">
      <c r="B44" s="20">
        <v>38</v>
      </c>
      <c r="C44" s="25" t="s">
        <v>50</v>
      </c>
      <c r="D44" s="45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6">
        <f t="shared" si="2"/>
        <v>0</v>
      </c>
      <c r="P44" s="45"/>
      <c r="Q44" s="45"/>
      <c r="R44" s="50"/>
      <c r="S44" s="48">
        <f t="shared" si="1"/>
        <v>0</v>
      </c>
      <c r="T44" s="12" t="s">
        <v>9</v>
      </c>
    </row>
    <row r="45" spans="2:20" ht="46.8" x14ac:dyDescent="0.35">
      <c r="B45" s="20">
        <v>39</v>
      </c>
      <c r="C45" s="25" t="s">
        <v>49</v>
      </c>
      <c r="D45" s="45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6">
        <f t="shared" si="2"/>
        <v>0</v>
      </c>
      <c r="P45" s="45"/>
      <c r="Q45" s="45"/>
      <c r="R45" s="50"/>
      <c r="S45" s="48">
        <f t="shared" si="1"/>
        <v>0</v>
      </c>
      <c r="T45" s="12" t="s">
        <v>8</v>
      </c>
    </row>
    <row r="46" spans="2:20" ht="78" x14ac:dyDescent="0.35">
      <c r="B46" s="20">
        <v>40</v>
      </c>
      <c r="C46" s="25" t="s">
        <v>64</v>
      </c>
      <c r="D46" s="45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6">
        <f t="shared" si="2"/>
        <v>0</v>
      </c>
      <c r="P46" s="45"/>
      <c r="Q46" s="45"/>
      <c r="R46" s="50"/>
      <c r="S46" s="48">
        <f t="shared" si="1"/>
        <v>0</v>
      </c>
      <c r="T46" s="13"/>
    </row>
    <row r="47" spans="2:20" ht="78" x14ac:dyDescent="0.35">
      <c r="B47" s="20">
        <v>41</v>
      </c>
      <c r="C47" s="25" t="s">
        <v>68</v>
      </c>
      <c r="D47" s="45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6">
        <f t="shared" si="2"/>
        <v>0</v>
      </c>
      <c r="P47" s="45"/>
      <c r="Q47" s="45"/>
      <c r="R47" s="50"/>
      <c r="S47" s="48">
        <f t="shared" si="1"/>
        <v>0</v>
      </c>
      <c r="T47" s="12" t="s">
        <v>9</v>
      </c>
    </row>
    <row r="48" spans="2:20" ht="78" x14ac:dyDescent="0.35">
      <c r="B48" s="20">
        <v>42</v>
      </c>
      <c r="C48" s="25" t="s">
        <v>67</v>
      </c>
      <c r="D48" s="45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6">
        <f t="shared" si="2"/>
        <v>0</v>
      </c>
      <c r="P48" s="45"/>
      <c r="Q48" s="45"/>
      <c r="R48" s="50"/>
      <c r="S48" s="48">
        <f t="shared" si="1"/>
        <v>0</v>
      </c>
      <c r="T48" s="12" t="s">
        <v>8</v>
      </c>
    </row>
    <row r="49" spans="2:24" ht="46.8" x14ac:dyDescent="0.35">
      <c r="B49" s="20">
        <v>43</v>
      </c>
      <c r="C49" s="25" t="s">
        <v>26</v>
      </c>
      <c r="D49" s="45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6">
        <f t="shared" si="2"/>
        <v>0</v>
      </c>
      <c r="P49" s="45"/>
      <c r="Q49" s="45"/>
      <c r="R49" s="50"/>
      <c r="S49" s="48">
        <f t="shared" si="1"/>
        <v>0</v>
      </c>
      <c r="T49" s="12" t="s">
        <v>9</v>
      </c>
      <c r="X49" s="1"/>
    </row>
    <row r="50" spans="2:24" ht="31.2" x14ac:dyDescent="0.35">
      <c r="B50" s="20">
        <v>44</v>
      </c>
      <c r="C50" s="26" t="s">
        <v>35</v>
      </c>
      <c r="D50" s="45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6">
        <f t="shared" si="2"/>
        <v>0</v>
      </c>
      <c r="P50" s="45"/>
      <c r="Q50" s="45"/>
      <c r="R50" s="50"/>
      <c r="S50" s="48">
        <f t="shared" si="1"/>
        <v>0</v>
      </c>
      <c r="T50" s="12" t="s">
        <v>8</v>
      </c>
    </row>
    <row r="51" spans="2:24" ht="47.25" customHeight="1" x14ac:dyDescent="0.35">
      <c r="B51" s="20">
        <v>45</v>
      </c>
      <c r="C51" s="25" t="s">
        <v>41</v>
      </c>
      <c r="D51" s="45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6">
        <f t="shared" si="2"/>
        <v>0</v>
      </c>
      <c r="P51" s="45"/>
      <c r="Q51" s="45"/>
      <c r="R51" s="50"/>
      <c r="S51" s="48">
        <f t="shared" si="1"/>
        <v>0</v>
      </c>
      <c r="T51" s="12" t="s">
        <v>8</v>
      </c>
    </row>
    <row r="52" spans="2:24" ht="18" x14ac:dyDescent="0.35">
      <c r="B52" s="20">
        <v>46</v>
      </c>
      <c r="C52" s="25" t="s">
        <v>38</v>
      </c>
      <c r="D52" s="45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6">
        <f t="shared" si="2"/>
        <v>0</v>
      </c>
      <c r="P52" s="45"/>
      <c r="Q52" s="45"/>
      <c r="R52" s="50"/>
      <c r="S52" s="48">
        <f t="shared" si="1"/>
        <v>0</v>
      </c>
      <c r="T52" s="13"/>
    </row>
    <row r="53" spans="2:24" ht="18" x14ac:dyDescent="0.35">
      <c r="B53" s="20">
        <v>47</v>
      </c>
      <c r="C53" s="25" t="s">
        <v>39</v>
      </c>
      <c r="D53" s="45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6">
        <f t="shared" si="2"/>
        <v>0</v>
      </c>
      <c r="P53" s="45"/>
      <c r="Q53" s="45"/>
      <c r="R53" s="50"/>
      <c r="S53" s="48">
        <f t="shared" si="1"/>
        <v>0</v>
      </c>
      <c r="T53" s="12" t="s">
        <v>8</v>
      </c>
    </row>
    <row r="54" spans="2:24" ht="38.4" customHeight="1" x14ac:dyDescent="0.3">
      <c r="B54" s="20">
        <v>48</v>
      </c>
      <c r="C54" s="27" t="s">
        <v>51</v>
      </c>
      <c r="D54" s="43">
        <f>D8+D23+D40</f>
        <v>202647.13584490234</v>
      </c>
      <c r="E54" s="51"/>
      <c r="F54" s="51"/>
      <c r="G54" s="43"/>
      <c r="H54" s="51"/>
      <c r="I54" s="51"/>
      <c r="J54" s="51"/>
      <c r="K54" s="51"/>
      <c r="L54" s="51"/>
      <c r="M54" s="51"/>
      <c r="N54" s="51"/>
      <c r="O54" s="52">
        <f>O8+O23+O40</f>
        <v>74206.347177413176</v>
      </c>
      <c r="P54" s="52"/>
      <c r="Q54" s="52"/>
      <c r="R54" s="52"/>
      <c r="S54" s="52">
        <f>S8+S23+S40</f>
        <v>128440.78866748915</v>
      </c>
      <c r="T54" s="31"/>
    </row>
    <row r="59" spans="2:24" x14ac:dyDescent="0.3">
      <c r="C59" s="19"/>
      <c r="F59" s="8" t="s">
        <v>70</v>
      </c>
      <c r="G59" s="8"/>
      <c r="H59" s="8"/>
      <c r="I59" s="8"/>
      <c r="J59" s="8"/>
      <c r="K59" s="8"/>
      <c r="L59" s="8" t="s">
        <v>73</v>
      </c>
    </row>
    <row r="60" spans="2:24" x14ac:dyDescent="0.3">
      <c r="F60" s="8" t="s">
        <v>71</v>
      </c>
      <c r="G60" s="8"/>
      <c r="H60" s="8"/>
      <c r="I60" s="8"/>
      <c r="J60" s="8"/>
      <c r="K60" s="8"/>
      <c r="L60" s="8" t="s">
        <v>74</v>
      </c>
    </row>
    <row r="61" spans="2:24" x14ac:dyDescent="0.3">
      <c r="F61" s="8" t="s">
        <v>72</v>
      </c>
    </row>
    <row r="63" spans="2:24" x14ac:dyDescent="0.3">
      <c r="F63" s="8" t="s">
        <v>75</v>
      </c>
    </row>
    <row r="64" spans="2:24" x14ac:dyDescent="0.3">
      <c r="F64" s="8" t="s">
        <v>76</v>
      </c>
    </row>
    <row r="65" spans="6:6" x14ac:dyDescent="0.3">
      <c r="F65" s="8" t="s">
        <v>77</v>
      </c>
    </row>
    <row r="67" spans="6:6" x14ac:dyDescent="0.3">
      <c r="F67" s="8" t="s">
        <v>75</v>
      </c>
    </row>
    <row r="68" spans="6:6" x14ac:dyDescent="0.3">
      <c r="F68" s="8" t="s">
        <v>78</v>
      </c>
    </row>
    <row r="69" spans="6:6" x14ac:dyDescent="0.3">
      <c r="F69" s="8" t="s">
        <v>79</v>
      </c>
    </row>
  </sheetData>
  <mergeCells count="5">
    <mergeCell ref="T4:T5"/>
    <mergeCell ref="D4:D5"/>
    <mergeCell ref="P4:R4"/>
    <mergeCell ref="E4:O4"/>
    <mergeCell ref="C2:T2"/>
  </mergeCells>
  <printOptions horizontalCentered="1"/>
  <pageMargins left="0" right="0" top="0.59055118110236227" bottom="0.15748031496062992" header="0.15748031496062992" footer="0.31496062992125984"/>
  <pageSetup paperSize="9" scale="29" fitToHeight="0" orientation="landscape" r:id="rId1"/>
  <rowBreaks count="2" manualBreakCount="2">
    <brk id="22" min="1" max="19" man="1"/>
    <brk id="39" min="1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2</vt:i4>
      </vt:variant>
    </vt:vector>
  </HeadingPairs>
  <TitlesOfParts>
    <vt:vector size="3" baseType="lpstr">
      <vt:lpstr>прил.1</vt:lpstr>
      <vt:lpstr>прил.1!Област_печат</vt:lpstr>
      <vt:lpstr>прил.1!Печат_заглавия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Петя Копчева</dc:creator>
  <cp:lastModifiedBy>Исмаил Църенски</cp:lastModifiedBy>
  <cp:lastPrinted>2025-12-04T06:36:45Z</cp:lastPrinted>
  <dcterms:created xsi:type="dcterms:W3CDTF">2015-05-05T08:44:01Z</dcterms:created>
  <dcterms:modified xsi:type="dcterms:W3CDTF">2025-12-04T06:43:19Z</dcterms:modified>
</cp:coreProperties>
</file>